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mc:AlternateContent xmlns:mc="http://schemas.openxmlformats.org/markup-compatibility/2006">
    <mc:Choice Requires="x15">
      <x15ac:absPath xmlns:x15ac="http://schemas.microsoft.com/office/spreadsheetml/2010/11/ac" url="https://fintecvve.sharepoint.com/sites/Klanten/Gedeelde documenten/1702 VvE Lijtweg Aert van Neslaan HS/02. Financieel/Jaarstukken/Jaarrekeningen 2024 te versturen naar kascie/"/>
    </mc:Choice>
  </mc:AlternateContent>
  <xr:revisionPtr revIDLastSave="8" documentId="8_{AB67CC78-A012-4670-B1DA-D46274060650}" xr6:coauthVersionLast="47" xr6:coauthVersionMax="47" xr10:uidLastSave="{B87642E0-E3F0-4708-B9CD-AF654051FD36}"/>
  <bookViews>
    <workbookView xWindow="-120" yWindow="-120" windowWidth="29040" windowHeight="15720" xr2:uid="{6796CBED-899B-44E8-8BFA-FE8C05C41079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D41" i="1" s="1"/>
  <c r="D30" i="1"/>
  <c r="C39" i="1"/>
  <c r="D5" i="1"/>
  <c r="H5" i="1" s="1"/>
  <c r="D6" i="1"/>
  <c r="H6" i="1" s="1"/>
  <c r="D7" i="1"/>
  <c r="H7" i="1" s="1"/>
  <c r="D9" i="1"/>
  <c r="H9" i="1" s="1"/>
  <c r="D10" i="1"/>
  <c r="H10" i="1" s="1"/>
  <c r="D11" i="1"/>
  <c r="H11" i="1" s="1"/>
  <c r="D12" i="1"/>
  <c r="D13" i="1"/>
  <c r="H13" i="1" s="1"/>
  <c r="D14" i="1"/>
  <c r="H14" i="1" s="1"/>
  <c r="D16" i="1"/>
  <c r="D17" i="1"/>
  <c r="D20" i="1"/>
  <c r="H20" i="1" s="1"/>
  <c r="D21" i="1"/>
  <c r="H21" i="1" s="1"/>
  <c r="D22" i="1"/>
  <c r="H22" i="1" s="1"/>
  <c r="D23" i="1"/>
  <c r="D24" i="1"/>
  <c r="D25" i="1"/>
  <c r="D26" i="1"/>
  <c r="D27" i="1"/>
  <c r="D28" i="1"/>
  <c r="D29" i="1"/>
  <c r="H29" i="1" s="1"/>
  <c r="D33" i="1"/>
  <c r="D34" i="1"/>
  <c r="H34" i="1" s="1"/>
  <c r="D35" i="1"/>
  <c r="H35" i="1" s="1"/>
  <c r="D36" i="1"/>
  <c r="H36" i="1" s="1"/>
  <c r="D37" i="1"/>
  <c r="H37" i="1" s="1"/>
  <c r="D4" i="1"/>
  <c r="H33" i="1"/>
  <c r="H31" i="1"/>
  <c r="H4" i="1"/>
  <c r="H32" i="1"/>
  <c r="H30" i="1"/>
  <c r="H28" i="1"/>
  <c r="H26" i="1"/>
  <c r="H25" i="1"/>
  <c r="H24" i="1"/>
  <c r="H23" i="1"/>
  <c r="H8" i="1"/>
  <c r="H15" i="1"/>
  <c r="H18" i="1"/>
  <c r="H19" i="1"/>
  <c r="F1" i="1"/>
  <c r="H17" i="1" s="1"/>
  <c r="H12" i="1" l="1"/>
  <c r="H39" i="1" s="1"/>
  <c r="H27" i="1"/>
  <c r="H16" i="1"/>
</calcChain>
</file>

<file path=xl/sharedStrings.xml><?xml version="1.0" encoding="utf-8"?>
<sst xmlns="http://schemas.openxmlformats.org/spreadsheetml/2006/main" count="117" uniqueCount="77">
  <si>
    <t>Inkoopnr.</t>
  </si>
  <si>
    <t>Omschrijving</t>
  </si>
  <si>
    <t>Kosten</t>
  </si>
  <si>
    <t>Verdeling van de kosten</t>
  </si>
  <si>
    <t>Winkel meebetalen</t>
  </si>
  <si>
    <t>winkels draagt niet aan bij:</t>
  </si>
  <si>
    <t>A1</t>
  </si>
  <si>
    <t>Trappenhuizen</t>
  </si>
  <si>
    <t>Ink.fact-56</t>
  </si>
  <si>
    <t>Tubus- conditiemeting</t>
  </si>
  <si>
    <t>ja</t>
  </si>
  <si>
    <t>Entreepartijen</t>
  </si>
  <si>
    <t>Ink.fact-76</t>
  </si>
  <si>
    <t>Aanleg nieuwe riool Avn 111</t>
  </si>
  <si>
    <t>Brievenbus en belinstallatie</t>
  </si>
  <si>
    <t>Bank 63</t>
  </si>
  <si>
    <t xml:space="preserve">RVO subsidie </t>
  </si>
  <si>
    <t>Hek en traliewerk</t>
  </si>
  <si>
    <t>Ink.fact-161</t>
  </si>
  <si>
    <t>Kosten subsidieaanvraag</t>
  </si>
  <si>
    <t>Liften</t>
  </si>
  <si>
    <t>Ink.fact-210</t>
  </si>
  <si>
    <t>Faac leveren en monteren schuifdeur  blok A5</t>
  </si>
  <si>
    <t>nee</t>
  </si>
  <si>
    <t>Systeem voor oproep en deuren</t>
  </si>
  <si>
    <t>Ink.fact-240</t>
  </si>
  <si>
    <t xml:space="preserve"> Baart- leveren en plaatsen balkondeur Avn 634</t>
  </si>
  <si>
    <t>Ink.fact-258</t>
  </si>
  <si>
    <t xml:space="preserve"> Vervangen kozijnen AVN 516</t>
  </si>
  <si>
    <t>Ink.fact-256</t>
  </si>
  <si>
    <t xml:space="preserve"> Vervangen kozijnen AVN 326</t>
  </si>
  <si>
    <t>Ink.fact-292</t>
  </si>
  <si>
    <t xml:space="preserve"> Vervangen kozijnen AVN 526</t>
  </si>
  <si>
    <t>Ink.fact-313</t>
  </si>
  <si>
    <t xml:space="preserve"> Leveren en monteren kozijn Avn 601</t>
  </si>
  <si>
    <t>Ink.fact-315</t>
  </si>
  <si>
    <t>Werkzaamheden m.b.t. galerijvloer dilatatie</t>
  </si>
  <si>
    <t>Ink.fact-337</t>
  </si>
  <si>
    <t xml:space="preserve"> Faac- leveren van een schuifdeur 2e termijn</t>
  </si>
  <si>
    <t>Ink.fact-351</t>
  </si>
  <si>
    <t>Reinigen standleidingen</t>
  </si>
  <si>
    <t>Memoriaal 18</t>
  </si>
  <si>
    <t xml:space="preserve"> Leveren en monteren kozijn Avn 606</t>
  </si>
  <si>
    <t>Grimbergen vervangen verlichting luifel blok 2</t>
  </si>
  <si>
    <t xml:space="preserve"> Vervangen galerij deur 6e verdieping blok 2</t>
  </si>
  <si>
    <t>AF- vervangen kozijnen #404</t>
  </si>
  <si>
    <t>AF- vervangen kozijnen #405</t>
  </si>
  <si>
    <t>AF- vervangen kozijnen 506</t>
  </si>
  <si>
    <t>Memoriaal-19</t>
  </si>
  <si>
    <t>AF- vervangen kozijnen 216</t>
  </si>
  <si>
    <t>AF- vervangen kozijnen 611</t>
  </si>
  <si>
    <t>AF- vervangen kozijnen 517</t>
  </si>
  <si>
    <t>Memoriaal-20</t>
  </si>
  <si>
    <t>AF- nazien kantelramen 223</t>
  </si>
  <si>
    <t>AF leveren en monteren 7 kunststof kozijnen</t>
  </si>
  <si>
    <t>AF  Leveren en monteren 6 kozijnen</t>
  </si>
  <si>
    <t>Ink.fact-394</t>
  </si>
  <si>
    <t>AF vervangen kozijnen 515</t>
  </si>
  <si>
    <t>Ink.fact-316</t>
  </si>
  <si>
    <t xml:space="preserve"> Schilderen dakhuizen Lijtweg</t>
  </si>
  <si>
    <t>Ink.fact-264</t>
  </si>
  <si>
    <t>Werkzaamheden dakhuizen</t>
  </si>
  <si>
    <t>Ink.fact-267</t>
  </si>
  <si>
    <t>Baart- vervangen deur lifthuis</t>
  </si>
  <si>
    <t>Ink.fact-413</t>
  </si>
  <si>
    <t>Tubus - nieuwe leidingen 1e termij</t>
  </si>
  <si>
    <t>Ink.fact-410</t>
  </si>
  <si>
    <t>Tubus- nieuwe leidingen termijn 2</t>
  </si>
  <si>
    <t>Ink.fact-411</t>
  </si>
  <si>
    <t>Tubus- nieuwe leidingen termijn 3</t>
  </si>
  <si>
    <t>Ink.dact-412</t>
  </si>
  <si>
    <t>ubus nieuwe leidingen 4e termijn</t>
  </si>
  <si>
    <t>Memoriaal 23</t>
  </si>
  <si>
    <t>Vervangen hydrofoor</t>
  </si>
  <si>
    <t>hydrofoor niet meebetalen</t>
  </si>
  <si>
    <t>Ten laste van het reservefonds winkels (0510)</t>
  </si>
  <si>
    <t>Ten laste van het reservefonds woningen (0500)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</si>
</sst>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6">
    <xf numFmtId="0" fontId="0" fillId="0" borderId="0" xfId="0"/>
    <xf numFmtId="10" fontId="0" fillId="0" borderId="0" xfId="2" applyNumberFormat="1" applyFont="1"/>
    <xf numFmtId="44" fontId="0" fillId="0" borderId="0" xfId="1" applyFont="1"/>
    <xf numFmtId="44" fontId="0" fillId="0" borderId="0" xfId="0" applyNumberFormat="1"/>
    <xf numFmtId="44" fontId="0" fillId="0" borderId="0" xfId="1" applyFont="1" applyBorder="1"/>
    <xf numFmtId="44" fontId="0" fillId="2" borderId="0" xfId="1" applyFont="1" applyFill="1"/>
  </cellXfs>
  <cellStyles count="4">
    <cellStyle name="Procent" xfId="2" builtinId="5"/>
    <cellStyle name="Standaard" xfId="0" builtinId="0"/>
    <cellStyle name="Standaard 3" xfId="3" xr:uid="{D6064A96-9EAE-47B4-BF7B-B1E92E021071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C08FD-0B61-4FC5-A6FD-FF27E370390C}">
  <sheetPr>
    <pageSetUpPr fitToPage="1"/>
  </sheetPr>
  <dimension ref="A1:L41"/>
  <sheetViews>
    <sheetView tabSelected="1" workbookViewId="0">
      <selection activeCell="J34" sqref="J34"/>
    </sheetView>
  </sheetViews>
  <sheetFormatPr defaultRowHeight="15"/>
  <cols>
    <col min="1" max="1" width="27.140625" customWidth="1"/>
    <col min="2" max="2" width="40.28515625" customWidth="1"/>
    <col min="3" max="3" width="19.28515625" customWidth="1"/>
    <col min="4" max="4" width="28.140625" customWidth="1"/>
    <col min="7" max="7" width="22.85546875" customWidth="1"/>
    <col min="8" max="8" width="11.5703125" bestFit="1" customWidth="1"/>
    <col min="12" max="12" width="27.140625" customWidth="1"/>
  </cols>
  <sheetData>
    <row r="1" spans="1:12">
      <c r="A1" t="s">
        <v>0</v>
      </c>
      <c r="B1" t="s">
        <v>1</v>
      </c>
      <c r="C1" t="s">
        <v>2</v>
      </c>
      <c r="D1" t="s">
        <v>3</v>
      </c>
      <c r="F1" s="1">
        <f>252/7500</f>
        <v>3.3599999999999998E-2</v>
      </c>
    </row>
    <row r="2" spans="1:12">
      <c r="C2">
        <v>1702</v>
      </c>
      <c r="D2">
        <v>1703</v>
      </c>
      <c r="G2" t="s">
        <v>4</v>
      </c>
      <c r="L2" t="s">
        <v>5</v>
      </c>
    </row>
    <row r="3" spans="1:12">
      <c r="D3" t="s">
        <v>6</v>
      </c>
      <c r="L3" t="s">
        <v>7</v>
      </c>
    </row>
    <row r="4" spans="1:12">
      <c r="A4" t="s">
        <v>8</v>
      </c>
      <c r="B4" t="s">
        <v>9</v>
      </c>
      <c r="C4" s="2">
        <v>5039.6499999999996</v>
      </c>
      <c r="D4" s="2">
        <f>C4*0.22388</f>
        <v>1128.276842</v>
      </c>
      <c r="G4" t="s">
        <v>10</v>
      </c>
      <c r="H4" s="2">
        <f>D4*F1</f>
        <v>37.9101018912</v>
      </c>
      <c r="L4" t="s">
        <v>11</v>
      </c>
    </row>
    <row r="5" spans="1:12">
      <c r="A5" t="s">
        <v>12</v>
      </c>
      <c r="B5" t="s">
        <v>13</v>
      </c>
      <c r="C5" s="2">
        <v>4326.25</v>
      </c>
      <c r="D5" s="2">
        <f>C5*0.22388</f>
        <v>968.56084999999996</v>
      </c>
      <c r="G5" t="s">
        <v>10</v>
      </c>
      <c r="H5" s="2">
        <f>D5*F1</f>
        <v>32.543644559999997</v>
      </c>
      <c r="L5" t="s">
        <v>14</v>
      </c>
    </row>
    <row r="6" spans="1:12">
      <c r="A6" t="s">
        <v>15</v>
      </c>
      <c r="B6" t="s">
        <v>16</v>
      </c>
      <c r="C6" s="2">
        <v>-10968</v>
      </c>
      <c r="D6" s="2">
        <f>C6*0.22388</f>
        <v>-2455.51584</v>
      </c>
      <c r="G6" t="s">
        <v>10</v>
      </c>
      <c r="H6" s="2">
        <f>D6*F1</f>
        <v>-82.505332224</v>
      </c>
      <c r="L6" t="s">
        <v>17</v>
      </c>
    </row>
    <row r="7" spans="1:12">
      <c r="A7" t="s">
        <v>18</v>
      </c>
      <c r="B7" t="s">
        <v>19</v>
      </c>
      <c r="C7" s="2">
        <v>1658.91</v>
      </c>
      <c r="D7" s="2">
        <f>C7*0.22388</f>
        <v>371.39677080000001</v>
      </c>
      <c r="G7" t="s">
        <v>10</v>
      </c>
      <c r="H7" s="2">
        <f>D7*F1</f>
        <v>12.47893149888</v>
      </c>
      <c r="L7" t="s">
        <v>20</v>
      </c>
    </row>
    <row r="8" spans="1:12">
      <c r="A8" t="s">
        <v>21</v>
      </c>
      <c r="B8" t="s">
        <v>22</v>
      </c>
      <c r="C8" s="2">
        <v>5360.66</v>
      </c>
      <c r="D8" s="2">
        <v>0</v>
      </c>
      <c r="G8" t="s">
        <v>23</v>
      </c>
      <c r="H8" s="2">
        <f t="shared" ref="H8:H19" si="0">D8*F5</f>
        <v>0</v>
      </c>
      <c r="L8" t="s">
        <v>24</v>
      </c>
    </row>
    <row r="9" spans="1:12">
      <c r="A9" t="s">
        <v>25</v>
      </c>
      <c r="B9" t="s">
        <v>26</v>
      </c>
      <c r="C9" s="2">
        <v>1376.57</v>
      </c>
      <c r="D9" s="2">
        <f t="shared" ref="D9:D14" si="1">C9*0.22388</f>
        <v>308.18649159999995</v>
      </c>
      <c r="G9" t="s">
        <v>10</v>
      </c>
      <c r="H9" s="2">
        <f>D9*F1</f>
        <v>10.355066117759998</v>
      </c>
    </row>
    <row r="10" spans="1:12">
      <c r="A10" t="s">
        <v>27</v>
      </c>
      <c r="B10" t="s">
        <v>28</v>
      </c>
      <c r="C10" s="2">
        <v>3388</v>
      </c>
      <c r="D10" s="2">
        <f t="shared" si="1"/>
        <v>758.50544000000002</v>
      </c>
      <c r="G10" t="s">
        <v>10</v>
      </c>
      <c r="H10" s="2">
        <f>D10*F1</f>
        <v>25.485782783999998</v>
      </c>
    </row>
    <row r="11" spans="1:12">
      <c r="A11" t="s">
        <v>29</v>
      </c>
      <c r="B11" t="s">
        <v>30</v>
      </c>
      <c r="C11" s="2">
        <v>3388</v>
      </c>
      <c r="D11" s="2">
        <f t="shared" si="1"/>
        <v>758.50544000000002</v>
      </c>
      <c r="G11" t="s">
        <v>10</v>
      </c>
      <c r="H11" s="2">
        <f>D11*F1</f>
        <v>25.485782783999998</v>
      </c>
    </row>
    <row r="12" spans="1:12">
      <c r="A12" t="s">
        <v>31</v>
      </c>
      <c r="B12" t="s">
        <v>32</v>
      </c>
      <c r="C12" s="2">
        <v>3388</v>
      </c>
      <c r="D12" s="2">
        <f t="shared" si="1"/>
        <v>758.50544000000002</v>
      </c>
      <c r="G12" t="s">
        <v>10</v>
      </c>
      <c r="H12" s="2">
        <f>D12*F1</f>
        <v>25.485782783999998</v>
      </c>
    </row>
    <row r="13" spans="1:12">
      <c r="A13" t="s">
        <v>33</v>
      </c>
      <c r="B13" t="s">
        <v>34</v>
      </c>
      <c r="C13" s="2">
        <v>1815</v>
      </c>
      <c r="D13" s="2">
        <f t="shared" si="1"/>
        <v>406.34219999999999</v>
      </c>
      <c r="G13" t="s">
        <v>10</v>
      </c>
      <c r="H13" s="2">
        <f>D13*F1</f>
        <v>13.653097919999999</v>
      </c>
    </row>
    <row r="14" spans="1:12">
      <c r="A14" t="s">
        <v>35</v>
      </c>
      <c r="B14" t="s">
        <v>36</v>
      </c>
      <c r="C14" s="2">
        <v>13427.98</v>
      </c>
      <c r="D14" s="2">
        <f t="shared" si="1"/>
        <v>3006.2561624</v>
      </c>
      <c r="G14" t="s">
        <v>10</v>
      </c>
      <c r="H14" s="2">
        <f>D14*F1</f>
        <v>101.01020705664</v>
      </c>
    </row>
    <row r="15" spans="1:12">
      <c r="A15" t="s">
        <v>37</v>
      </c>
      <c r="B15" t="s">
        <v>38</v>
      </c>
      <c r="C15" s="2">
        <v>2297.4299999999998</v>
      </c>
      <c r="D15" s="2">
        <v>0</v>
      </c>
      <c r="G15" t="s">
        <v>23</v>
      </c>
      <c r="H15" s="2">
        <f t="shared" si="0"/>
        <v>0</v>
      </c>
    </row>
    <row r="16" spans="1:12">
      <c r="A16" t="s">
        <v>39</v>
      </c>
      <c r="B16" t="s">
        <v>40</v>
      </c>
      <c r="C16" s="2">
        <v>7613.32</v>
      </c>
      <c r="D16" s="2">
        <f>C16*0.22388</f>
        <v>1704.4700816</v>
      </c>
      <c r="G16" t="s">
        <v>10</v>
      </c>
      <c r="H16" s="2">
        <f>D16*F1</f>
        <v>57.270194741759994</v>
      </c>
    </row>
    <row r="17" spans="1:8">
      <c r="A17" t="s">
        <v>41</v>
      </c>
      <c r="B17" t="s">
        <v>42</v>
      </c>
      <c r="C17" s="2">
        <v>3388</v>
      </c>
      <c r="D17" s="2">
        <f>C17*0.22388</f>
        <v>758.50544000000002</v>
      </c>
      <c r="G17" t="s">
        <v>10</v>
      </c>
      <c r="H17" s="2">
        <f>D17*F1</f>
        <v>25.485782783999998</v>
      </c>
    </row>
    <row r="18" spans="1:8">
      <c r="A18" t="s">
        <v>41</v>
      </c>
      <c r="B18" t="s">
        <v>43</v>
      </c>
      <c r="C18" s="2">
        <v>3442.45</v>
      </c>
      <c r="D18" s="2"/>
      <c r="G18" t="s">
        <v>23</v>
      </c>
      <c r="H18" s="2">
        <f t="shared" si="0"/>
        <v>0</v>
      </c>
    </row>
    <row r="19" spans="1:8">
      <c r="A19" t="s">
        <v>41</v>
      </c>
      <c r="B19" t="s">
        <v>44</v>
      </c>
      <c r="C19" s="2">
        <v>3604.69</v>
      </c>
      <c r="D19" s="2"/>
      <c r="G19" t="s">
        <v>23</v>
      </c>
      <c r="H19" s="2">
        <f t="shared" si="0"/>
        <v>0</v>
      </c>
    </row>
    <row r="20" spans="1:8">
      <c r="A20" t="s">
        <v>41</v>
      </c>
      <c r="B20" t="s">
        <v>45</v>
      </c>
      <c r="C20" s="2">
        <v>3388</v>
      </c>
      <c r="D20" s="2">
        <f t="shared" ref="D20:D29" si="2">C20*0.22388</f>
        <v>758.50544000000002</v>
      </c>
      <c r="G20" t="s">
        <v>10</v>
      </c>
      <c r="H20" s="2">
        <f>D20*F1</f>
        <v>25.485782783999998</v>
      </c>
    </row>
    <row r="21" spans="1:8">
      <c r="A21" t="s">
        <v>41</v>
      </c>
      <c r="B21" t="s">
        <v>46</v>
      </c>
      <c r="C21" s="2">
        <v>3388</v>
      </c>
      <c r="D21" s="2">
        <f t="shared" si="2"/>
        <v>758.50544000000002</v>
      </c>
      <c r="G21" t="s">
        <v>10</v>
      </c>
      <c r="H21" s="2">
        <f>D21*F1</f>
        <v>25.485782783999998</v>
      </c>
    </row>
    <row r="22" spans="1:8">
      <c r="A22" t="s">
        <v>41</v>
      </c>
      <c r="B22" t="s">
        <v>47</v>
      </c>
      <c r="C22" s="2">
        <v>3388</v>
      </c>
      <c r="D22" s="2">
        <f t="shared" si="2"/>
        <v>758.50544000000002</v>
      </c>
      <c r="G22" t="s">
        <v>10</v>
      </c>
      <c r="H22" s="2">
        <f>D22*F1</f>
        <v>25.485782783999998</v>
      </c>
    </row>
    <row r="23" spans="1:8">
      <c r="A23" t="s">
        <v>48</v>
      </c>
      <c r="B23" t="s">
        <v>49</v>
      </c>
      <c r="C23" s="2">
        <v>3388</v>
      </c>
      <c r="D23" s="2">
        <f t="shared" si="2"/>
        <v>758.50544000000002</v>
      </c>
      <c r="G23" t="s">
        <v>10</v>
      </c>
      <c r="H23" s="2">
        <f>D23*F1</f>
        <v>25.485782783999998</v>
      </c>
    </row>
    <row r="24" spans="1:8">
      <c r="A24" t="s">
        <v>48</v>
      </c>
      <c r="B24" t="s">
        <v>50</v>
      </c>
      <c r="C24" s="2">
        <v>3388</v>
      </c>
      <c r="D24" s="2">
        <f t="shared" si="2"/>
        <v>758.50544000000002</v>
      </c>
      <c r="G24" t="s">
        <v>10</v>
      </c>
      <c r="H24" s="2">
        <f>D24*F1</f>
        <v>25.485782783999998</v>
      </c>
    </row>
    <row r="25" spans="1:8">
      <c r="A25" t="s">
        <v>48</v>
      </c>
      <c r="B25" t="s">
        <v>51</v>
      </c>
      <c r="C25" s="2">
        <v>3388</v>
      </c>
      <c r="D25" s="2">
        <f t="shared" si="2"/>
        <v>758.50544000000002</v>
      </c>
      <c r="G25" t="s">
        <v>10</v>
      </c>
      <c r="H25" s="2">
        <f>D25*F1</f>
        <v>25.485782783999998</v>
      </c>
    </row>
    <row r="26" spans="1:8">
      <c r="A26" t="s">
        <v>52</v>
      </c>
      <c r="B26" t="s">
        <v>53</v>
      </c>
      <c r="C26" s="2">
        <v>3569.5</v>
      </c>
      <c r="D26" s="2">
        <f t="shared" si="2"/>
        <v>799.13965999999994</v>
      </c>
      <c r="G26" t="s">
        <v>10</v>
      </c>
      <c r="H26" s="2">
        <f>D26*F1</f>
        <v>26.851092575999996</v>
      </c>
    </row>
    <row r="27" spans="1:8">
      <c r="A27" t="s">
        <v>52</v>
      </c>
      <c r="B27" t="s">
        <v>54</v>
      </c>
      <c r="C27" s="2">
        <v>11858</v>
      </c>
      <c r="D27" s="2">
        <f t="shared" si="2"/>
        <v>2654.7690400000001</v>
      </c>
      <c r="G27" t="s">
        <v>10</v>
      </c>
      <c r="H27" s="2">
        <f>D27*F1</f>
        <v>89.200239744000001</v>
      </c>
    </row>
    <row r="28" spans="1:8">
      <c r="A28" t="s">
        <v>52</v>
      </c>
      <c r="B28" t="s">
        <v>55</v>
      </c>
      <c r="C28" s="2">
        <v>10164</v>
      </c>
      <c r="D28" s="2">
        <f t="shared" si="2"/>
        <v>2275.5163200000002</v>
      </c>
      <c r="G28" t="s">
        <v>10</v>
      </c>
      <c r="H28" s="2">
        <f>D28*F1</f>
        <v>76.457348351999997</v>
      </c>
    </row>
    <row r="29" spans="1:8">
      <c r="A29" t="s">
        <v>56</v>
      </c>
      <c r="B29" t="s">
        <v>57</v>
      </c>
      <c r="C29" s="2">
        <v>3388</v>
      </c>
      <c r="D29" s="2">
        <f t="shared" si="2"/>
        <v>758.50544000000002</v>
      </c>
      <c r="G29" t="s">
        <v>10</v>
      </c>
      <c r="H29" s="2">
        <f>D29*F1</f>
        <v>25.485782783999998</v>
      </c>
    </row>
    <row r="30" spans="1:8">
      <c r="A30" t="s">
        <v>58</v>
      </c>
      <c r="B30" t="s">
        <v>59</v>
      </c>
      <c r="C30" s="2">
        <v>2591.8200000000002</v>
      </c>
      <c r="D30" s="2">
        <f>C30</f>
        <v>2591.8200000000002</v>
      </c>
      <c r="G30" t="s">
        <v>10</v>
      </c>
      <c r="H30" s="2">
        <f>D30*F1</f>
        <v>87.085151999999994</v>
      </c>
    </row>
    <row r="31" spans="1:8">
      <c r="A31" t="s">
        <v>60</v>
      </c>
      <c r="B31" t="s">
        <v>61</v>
      </c>
      <c r="C31" s="2">
        <v>5976.01</v>
      </c>
      <c r="D31" s="2">
        <v>0</v>
      </c>
      <c r="G31" t="s">
        <v>23</v>
      </c>
      <c r="H31" s="2">
        <f>D31*F2</f>
        <v>0</v>
      </c>
    </row>
    <row r="32" spans="1:8">
      <c r="A32" t="s">
        <v>62</v>
      </c>
      <c r="B32" t="s">
        <v>63</v>
      </c>
      <c r="C32" s="2">
        <v>1060.3499999999999</v>
      </c>
      <c r="D32" s="2">
        <v>0</v>
      </c>
      <c r="G32" t="s">
        <v>23</v>
      </c>
      <c r="H32" s="2">
        <f t="shared" ref="H32" si="3">D32*F3</f>
        <v>0</v>
      </c>
    </row>
    <row r="33" spans="1:8">
      <c r="A33" t="s">
        <v>64</v>
      </c>
      <c r="B33" t="s">
        <v>65</v>
      </c>
      <c r="C33" s="2">
        <v>248217.95</v>
      </c>
      <c r="D33" s="2">
        <f>C33*0.22388</f>
        <v>55571.034646</v>
      </c>
      <c r="G33" t="s">
        <v>10</v>
      </c>
      <c r="H33" s="2">
        <f>D33*$F$1</f>
        <v>1867.1867641055999</v>
      </c>
    </row>
    <row r="34" spans="1:8">
      <c r="A34" t="s">
        <v>66</v>
      </c>
      <c r="B34" t="s">
        <v>67</v>
      </c>
      <c r="C34" s="2">
        <v>124108.97</v>
      </c>
      <c r="D34" s="2">
        <f>C34*0.22388</f>
        <v>27785.5162036</v>
      </c>
      <c r="G34" t="s">
        <v>10</v>
      </c>
      <c r="H34" s="2">
        <f>D34*$F$1</f>
        <v>933.59334444095998</v>
      </c>
    </row>
    <row r="35" spans="1:8">
      <c r="A35" t="s">
        <v>68</v>
      </c>
      <c r="B35" t="s">
        <v>69</v>
      </c>
      <c r="C35" s="2">
        <v>124108.97</v>
      </c>
      <c r="D35" s="2">
        <f>C35*0.22388</f>
        <v>27785.5162036</v>
      </c>
      <c r="G35" t="s">
        <v>10</v>
      </c>
      <c r="H35" s="2">
        <f>D35*$F$1</f>
        <v>933.59334444095998</v>
      </c>
    </row>
    <row r="36" spans="1:8">
      <c r="A36" t="s">
        <v>70</v>
      </c>
      <c r="B36" t="s">
        <v>71</v>
      </c>
      <c r="C36" s="2">
        <v>124108.97</v>
      </c>
      <c r="D36" s="2">
        <f>C36*0.22388</f>
        <v>27785.5162036</v>
      </c>
      <c r="G36" t="s">
        <v>10</v>
      </c>
      <c r="H36" s="2">
        <f>D36*$F$1</f>
        <v>933.59334444095998</v>
      </c>
    </row>
    <row r="37" spans="1:8">
      <c r="A37" t="s">
        <v>72</v>
      </c>
      <c r="B37" t="s">
        <v>73</v>
      </c>
      <c r="C37" s="2">
        <v>12501.3</v>
      </c>
      <c r="D37" s="2">
        <f>C37*0.22388</f>
        <v>2798.7910439999996</v>
      </c>
      <c r="G37" t="s">
        <v>74</v>
      </c>
      <c r="H37" s="2">
        <f>D37*F8</f>
        <v>0</v>
      </c>
    </row>
    <row r="38" spans="1:8">
      <c r="C38" s="2"/>
      <c r="D38" s="2"/>
    </row>
    <row r="39" spans="1:8">
      <c r="C39" s="5">
        <f>SUM(C4:C38)</f>
        <v>744528.75</v>
      </c>
      <c r="D39" s="5">
        <f>SUM(D4:D38)+0.07</f>
        <v>163829.22271920004</v>
      </c>
      <c r="H39" s="5">
        <f>SUM(H4:H37)</f>
        <v>5410.6201522867204</v>
      </c>
    </row>
    <row r="40" spans="1:8">
      <c r="A40" t="s">
        <v>75</v>
      </c>
      <c r="C40" s="2"/>
      <c r="D40" s="4">
        <v>5410.62</v>
      </c>
    </row>
    <row r="41" spans="1:8">
      <c r="A41" t="s">
        <v>76</v>
      </c>
      <c r="D41" s="3">
        <f>D39-D40</f>
        <v>158418.60271920005</v>
      </c>
    </row>
  </sheetData>
  <pageMargins left="0.7" right="0.7" top="0.75" bottom="0.75" header="0.3" footer="0.3"/>
  <pageSetup paperSize="9" scale="60" orientation="landscape" horizontalDpi="30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5a204f-d381-49c9-a137-7a9641d9e5b1">
      <Terms xmlns="http://schemas.microsoft.com/office/infopath/2007/PartnerControls"/>
    </lcf76f155ced4ddcb4097134ff3c332f>
    <TaxCatchAll xmlns="f7abfa42-77ce-46d1-9b6d-c763611c60f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93599294F95D46A9FD76ECF8806E45" ma:contentTypeVersion="19" ma:contentTypeDescription="Een nieuw document maken." ma:contentTypeScope="" ma:versionID="7f18eff275694388a96551a6e88917fe">
  <xsd:schema xmlns:xsd="http://www.w3.org/2001/XMLSchema" xmlns:xs="http://www.w3.org/2001/XMLSchema" xmlns:p="http://schemas.microsoft.com/office/2006/metadata/properties" xmlns:ns2="7d5a204f-d381-49c9-a137-7a9641d9e5b1" xmlns:ns3="f7abfa42-77ce-46d1-9b6d-c763611c60f5" targetNamespace="http://schemas.microsoft.com/office/2006/metadata/properties" ma:root="true" ma:fieldsID="56dfa5cd316a7af0e6891d46fa40a8b6" ns2:_="" ns3:_="">
    <xsd:import namespace="7d5a204f-d381-49c9-a137-7a9641d9e5b1"/>
    <xsd:import namespace="f7abfa42-77ce-46d1-9b6d-c763611c60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5a204f-d381-49c9-a137-7a9641d9e5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cbf0b410-74dd-43a7-b189-8803b2e64c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abfa42-77ce-46d1-9b6d-c763611c60f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285d423-f5ae-4a54-ad31-f5c7ad998168}" ma:internalName="TaxCatchAll" ma:showField="CatchAllData" ma:web="f7abfa42-77ce-46d1-9b6d-c763611c60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A86473-4C41-4FAF-B7F0-3A448F2AD9A3}"/>
</file>

<file path=customXml/itemProps2.xml><?xml version="1.0" encoding="utf-8"?>
<ds:datastoreItem xmlns:ds="http://schemas.openxmlformats.org/officeDocument/2006/customXml" ds:itemID="{340C6389-A4ED-4BC9-AD0A-E5EB93B0889F}"/>
</file>

<file path=customXml/itemProps3.xml><?xml version="1.0" encoding="utf-8"?>
<ds:datastoreItem xmlns:ds="http://schemas.openxmlformats.org/officeDocument/2006/customXml" ds:itemID="{C792BA4A-E3F0-4B94-9E46-02D70D8F9B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Dagli, I (IIknur)</dc:creator>
  <cp:keywords/>
  <dc:description/>
  <cp:lastModifiedBy>Marjon Dijkstra - Fintec</cp:lastModifiedBy>
  <cp:revision/>
  <dcterms:created xsi:type="dcterms:W3CDTF">2025-12-19T13:26:24Z</dcterms:created>
  <dcterms:modified xsi:type="dcterms:W3CDTF">2026-05-11T19:43:11Z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0x010100D093599294F95D46A9FD76ECF8806E45</vt:lpwstr>
  </property>
  <property fmtid="{D5CDD505-2E9C-101B-9397-08002B2CF9AE}" pid="3" name="MediaServiceImageTags">
    <vt:lpwstr/>
  </property>
</Properties>
</file>